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30720" windowHeight="13728"/>
  </bookViews>
  <sheets>
    <sheet name="январь-декабрь 2023" sheetId="2" r:id="rId1"/>
  </sheets>
  <calcPr calcId="152511"/>
</workbook>
</file>

<file path=xl/calcChain.xml><?xml version="1.0" encoding="utf-8"?>
<calcChain xmlns="http://schemas.openxmlformats.org/spreadsheetml/2006/main">
  <c r="D23" i="2" l="1"/>
  <c r="D12" i="2"/>
  <c r="D14" i="2"/>
  <c r="D15" i="2"/>
  <c r="D16" i="2"/>
  <c r="D17" i="2"/>
  <c r="D18" i="2"/>
  <c r="D21" i="2"/>
  <c r="D22" i="2"/>
  <c r="C23" i="2"/>
  <c r="B23" i="2"/>
  <c r="C20" i="2"/>
  <c r="B20" i="2"/>
  <c r="C17" i="2"/>
  <c r="B17" i="2"/>
  <c r="C16" i="2"/>
  <c r="B16" i="2"/>
  <c r="C15" i="2"/>
  <c r="B15" i="2"/>
  <c r="C18" i="2"/>
  <c r="B18" i="2"/>
  <c r="C14" i="2"/>
  <c r="B14" i="2"/>
  <c r="C12" i="2"/>
  <c r="B12" i="2"/>
  <c r="C4" i="2"/>
  <c r="C21" i="2" l="1"/>
  <c r="B4" i="2" l="1"/>
  <c r="D19" i="2" l="1"/>
  <c r="D11" i="2" l="1"/>
  <c r="D27" i="2" l="1"/>
  <c r="D26" i="2"/>
  <c r="D25" i="2"/>
  <c r="D24" i="2"/>
  <c r="D20" i="2"/>
  <c r="D10" i="2"/>
  <c r="D9" i="2"/>
  <c r="D8" i="2"/>
  <c r="D7" i="2"/>
  <c r="D6" i="2"/>
  <c r="D4" i="2"/>
</calcChain>
</file>

<file path=xl/comments1.xml><?xml version="1.0" encoding="utf-8"?>
<comments xmlns="http://schemas.openxmlformats.org/spreadsheetml/2006/main">
  <authors>
    <author>Автор</author>
  </authors>
  <commentList>
    <comment ref="A2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 по данным областной статистики
</t>
        </r>
      </text>
    </comment>
  </commentList>
</comments>
</file>

<file path=xl/sharedStrings.xml><?xml version="1.0" encoding="utf-8"?>
<sst xmlns="http://schemas.openxmlformats.org/spreadsheetml/2006/main" count="29" uniqueCount="29">
  <si>
    <t>Наименование</t>
  </si>
  <si>
    <t>Темп роста пер. с нач. отч.года к пер. с нач. предыд.года</t>
  </si>
  <si>
    <t>Произведено промышленной продукции в натуральном выражении:</t>
  </si>
  <si>
    <t>Минеральные удобрения, тыс.тонн</t>
  </si>
  <si>
    <t>Кирпич и стеновые материалы, млн.усл.кирп.</t>
  </si>
  <si>
    <t>Обои, тыс.усл.кус.</t>
  </si>
  <si>
    <t>Консервы- всего, тыс.усл.банок</t>
  </si>
  <si>
    <r>
      <t>Ввод в действие жилых домов (жилая площадь) за счет всех источников финансирования, м</t>
    </r>
    <r>
      <rPr>
        <vertAlign val="superscript"/>
        <sz val="11"/>
        <color indexed="8"/>
        <rFont val="Times New Roman"/>
        <family val="1"/>
        <charset val="204"/>
      </rPr>
      <t>2</t>
    </r>
    <r>
      <rPr>
        <sz val="11"/>
        <color indexed="8"/>
        <rFont val="Times New Roman"/>
        <family val="1"/>
        <charset val="204"/>
      </rPr>
      <t xml:space="preserve"> общ. площади</t>
    </r>
  </si>
  <si>
    <t>Сальдовая прибыль(+), убыток (-) полученная крупными и средними предприятиями всех отраслей экономики, млн. рублей *</t>
  </si>
  <si>
    <t>Родилось всего, человек</t>
  </si>
  <si>
    <t>Умерло, человек</t>
  </si>
  <si>
    <t>Объем платных услуг населению по крупным и средним предприятиям*, млн. руб.</t>
  </si>
  <si>
    <t>Материалы рулонные кровельные и гидроизоляционные - Тысяча квадратных метров</t>
  </si>
  <si>
    <t>Средняя начисленная заработная плата работников по крупным и средним предприятиям, рублей</t>
  </si>
  <si>
    <t>Печенье, пряники, вафли, тонна</t>
  </si>
  <si>
    <t>Информация о социально-экономическом положении городского округа Воскресенск за январь - март 2024 года.</t>
  </si>
  <si>
    <t>январь -март   2024г</t>
  </si>
  <si>
    <t>январь -март   2023г</t>
  </si>
  <si>
    <t>по промышленным видам деятельности, в млн. руб.</t>
  </si>
  <si>
    <t>из них:</t>
  </si>
  <si>
    <t>Отгружено товаров собственного производства, выполнено работ и услуг собственными силами, в фактических ценах, млн. рублей, в т.ч.</t>
  </si>
  <si>
    <t>производство основных химических веществ, удобрений, в млн. руб.</t>
  </si>
  <si>
    <t>производство пищевых продуктов, в млн. руб.</t>
  </si>
  <si>
    <t>производство изделий из бетона, цемента</t>
  </si>
  <si>
    <t>производство готовых металлических изделий, в млн. руб.</t>
  </si>
  <si>
    <t>производство прочей неметаллической минеральной продукции, в млн. руб.</t>
  </si>
  <si>
    <t>Торговля оптовая и розничная, в млн. руб.</t>
  </si>
  <si>
    <t>Платные услуги населению в млн. руб.</t>
  </si>
  <si>
    <t>Деятельность в области здравоохранения, в млн.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</si>
</sst>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0.0"/>
    <numFmt numFmtId="165" formatCode="#,##0.00\ _₽"/>
    <numFmt numFmtId="166" formatCode="_-* #,##0\ _₽_-;\-* #,##0\ _₽_-;_-* &quot;-&quot;??\ _₽_-;_-@_-"/>
    <numFmt numFmtId="167" formatCode="_-* #,##0.0\ _₽_-;\-* #,##0.0\ _₽_-;_-* &quot;-&quot;??\ _₽_-;_-@_-"/>
  </numFmts>
  <fonts count="10" x14ac:knownFonts="1">
    <font>
      <sz val="11"/>
      <color theme="1"/>
      <name val="Calibri"/>
      <family val="2"/>
      <scheme val="minor"/>
    </font>
    <font>
      <b/>
      <i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16">
    <xf numFmtId="0" fontId="0" fillId="0" borderId="0" xfId="0"/>
    <xf numFmtId="0" fontId="3" fillId="0" borderId="1" xfId="0" applyFont="1" applyBorder="1" applyAlignment="1">
      <alignment horizontal="centerContinuous" vertical="center" wrapText="1"/>
    </xf>
    <xf numFmtId="0" fontId="2" fillId="0" borderId="1" xfId="0" applyFont="1" applyBorder="1" applyAlignment="1">
      <alignment wrapText="1"/>
    </xf>
    <xf numFmtId="164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wrapText="1"/>
    </xf>
    <xf numFmtId="0" fontId="1" fillId="0" borderId="0" xfId="0" applyFont="1" applyAlignment="1">
      <alignment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5" fontId="0" fillId="0" borderId="0" xfId="0" applyNumberFormat="1"/>
    <xf numFmtId="0" fontId="2" fillId="0" borderId="0" xfId="0" applyFont="1" applyFill="1" applyBorder="1" applyAlignment="1">
      <alignment wrapText="1"/>
    </xf>
    <xf numFmtId="165" fontId="8" fillId="0" borderId="1" xfId="0" applyNumberFormat="1" applyFont="1" applyBorder="1" applyAlignment="1">
      <alignment horizontal="center" vertical="center"/>
    </xf>
    <xf numFmtId="166" fontId="8" fillId="0" borderId="2" xfId="1" quotePrefix="1" applyNumberFormat="1" applyFont="1" applyFill="1" applyBorder="1" applyAlignment="1">
      <alignment horizontal="center" wrapText="1"/>
    </xf>
    <xf numFmtId="167" fontId="8" fillId="0" borderId="1" xfId="1" applyNumberFormat="1" applyFont="1" applyBorder="1" applyAlignment="1">
      <alignment horizontal="center" vertical="center"/>
    </xf>
    <xf numFmtId="166" fontId="8" fillId="0" borderId="1" xfId="1" quotePrefix="1" applyNumberFormat="1" applyFont="1" applyFill="1" applyBorder="1" applyAlignment="1">
      <alignment horizontal="center" wrapText="1"/>
    </xf>
    <xf numFmtId="166" fontId="4" fillId="0" borderId="1" xfId="1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9"/>
  <sheetViews>
    <sheetView tabSelected="1" zoomScale="145" zoomScaleNormal="145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D1"/>
    </sheetView>
  </sheetViews>
  <sheetFormatPr defaultRowHeight="14.4" x14ac:dyDescent="0.3"/>
  <cols>
    <col min="1" max="1" width="39" customWidth="1"/>
    <col min="2" max="2" width="14.5546875" style="8" customWidth="1"/>
    <col min="3" max="3" width="14.5546875" customWidth="1"/>
    <col min="4" max="4" width="14.33203125" customWidth="1"/>
  </cols>
  <sheetData>
    <row r="1" spans="1:5" ht="31.5" customHeight="1" x14ac:dyDescent="0.3">
      <c r="A1" s="15" t="s">
        <v>15</v>
      </c>
      <c r="B1" s="15"/>
      <c r="C1" s="15"/>
      <c r="D1" s="15"/>
      <c r="E1" s="6"/>
    </row>
    <row r="3" spans="1:5" ht="78" x14ac:dyDescent="0.3">
      <c r="A3" s="1" t="s">
        <v>0</v>
      </c>
      <c r="B3" s="7" t="s">
        <v>16</v>
      </c>
      <c r="C3" s="7" t="s">
        <v>17</v>
      </c>
      <c r="D3" s="1" t="s">
        <v>1</v>
      </c>
    </row>
    <row r="4" spans="1:5" ht="55.8" x14ac:dyDescent="0.3">
      <c r="A4" s="2" t="s">
        <v>20</v>
      </c>
      <c r="B4" s="10">
        <f>25160337.8/1000</f>
        <v>25160.337800000001</v>
      </c>
      <c r="C4" s="10">
        <f>21080713.3/1000</f>
        <v>21080.713299999999</v>
      </c>
      <c r="D4" s="3">
        <f>B4/C4*100</f>
        <v>119.35240255840868</v>
      </c>
    </row>
    <row r="5" spans="1:5" ht="28.2" hidden="1" x14ac:dyDescent="0.3">
      <c r="A5" s="5" t="s">
        <v>2</v>
      </c>
      <c r="B5" s="13"/>
      <c r="C5" s="13"/>
      <c r="D5" s="3"/>
    </row>
    <row r="6" spans="1:5" ht="31.2" hidden="1" customHeight="1" x14ac:dyDescent="0.3">
      <c r="A6" s="5" t="s">
        <v>3</v>
      </c>
      <c r="B6" s="10">
        <v>179.655</v>
      </c>
      <c r="C6" s="10">
        <v>186.44300000000001</v>
      </c>
      <c r="D6" s="3">
        <f t="shared" ref="D6:D27" si="0">B6/C6*100</f>
        <v>96.359208980760869</v>
      </c>
    </row>
    <row r="7" spans="1:5" ht="28.2" hidden="1" x14ac:dyDescent="0.3">
      <c r="A7" s="5" t="s">
        <v>4</v>
      </c>
      <c r="B7" s="10">
        <v>5.45</v>
      </c>
      <c r="C7" s="10">
        <v>5.45</v>
      </c>
      <c r="D7" s="3">
        <f t="shared" si="0"/>
        <v>100</v>
      </c>
    </row>
    <row r="8" spans="1:5" ht="46.2" hidden="1" customHeight="1" x14ac:dyDescent="0.3">
      <c r="A8" s="5" t="s">
        <v>12</v>
      </c>
      <c r="B8" s="10">
        <v>11750</v>
      </c>
      <c r="C8" s="10">
        <v>11750</v>
      </c>
      <c r="D8" s="3">
        <f t="shared" si="0"/>
        <v>100</v>
      </c>
    </row>
    <row r="9" spans="1:5" ht="24" hidden="1" customHeight="1" x14ac:dyDescent="0.3">
      <c r="A9" s="5" t="s">
        <v>5</v>
      </c>
      <c r="B9" s="10">
        <v>2592</v>
      </c>
      <c r="C9" s="10">
        <v>2592</v>
      </c>
      <c r="D9" s="3">
        <f t="shared" si="0"/>
        <v>100</v>
      </c>
    </row>
    <row r="10" spans="1:5" ht="27" hidden="1" customHeight="1" x14ac:dyDescent="0.3">
      <c r="A10" s="5" t="s">
        <v>6</v>
      </c>
      <c r="B10" s="10">
        <v>1554</v>
      </c>
      <c r="C10" s="10">
        <v>1554</v>
      </c>
      <c r="D10" s="3">
        <f t="shared" si="0"/>
        <v>100</v>
      </c>
    </row>
    <row r="11" spans="1:5" ht="27" hidden="1" customHeight="1" x14ac:dyDescent="0.3">
      <c r="A11" s="5" t="s">
        <v>14</v>
      </c>
      <c r="B11" s="10">
        <v>2861</v>
      </c>
      <c r="C11" s="10">
        <v>2861</v>
      </c>
      <c r="D11" s="3">
        <f t="shared" si="0"/>
        <v>100</v>
      </c>
    </row>
    <row r="12" spans="1:5" ht="27" customHeight="1" x14ac:dyDescent="0.3">
      <c r="A12" s="5" t="s">
        <v>18</v>
      </c>
      <c r="B12" s="10">
        <f>21417087.5/1000</f>
        <v>21417.087500000001</v>
      </c>
      <c r="C12" s="10">
        <f>18540152.2/1000</f>
        <v>18540.1522</v>
      </c>
      <c r="D12" s="3">
        <f t="shared" ref="D12:D18" si="1">B12/C12*100</f>
        <v>115.51732299155559</v>
      </c>
    </row>
    <row r="13" spans="1:5" ht="12" customHeight="1" x14ac:dyDescent="0.3">
      <c r="A13" s="5" t="s">
        <v>19</v>
      </c>
      <c r="B13" s="10"/>
      <c r="C13" s="10"/>
      <c r="D13" s="3"/>
    </row>
    <row r="14" spans="1:5" ht="35.4" customHeight="1" x14ac:dyDescent="0.3">
      <c r="A14" s="5" t="s">
        <v>21</v>
      </c>
      <c r="B14" s="10">
        <f>6758858/1000</f>
        <v>6758.8580000000002</v>
      </c>
      <c r="C14" s="10">
        <f>6691645/1000</f>
        <v>6691.6450000000004</v>
      </c>
      <c r="D14" s="3">
        <f t="shared" si="1"/>
        <v>101.00443164573136</v>
      </c>
    </row>
    <row r="15" spans="1:5" ht="21.6" customHeight="1" x14ac:dyDescent="0.3">
      <c r="A15" s="5" t="s">
        <v>23</v>
      </c>
      <c r="B15" s="10">
        <f>2186336/1000</f>
        <v>2186.3359999999998</v>
      </c>
      <c r="C15" s="10">
        <f>1714348.3/1000</f>
        <v>1714.3483000000001</v>
      </c>
      <c r="D15" s="3">
        <f t="shared" si="1"/>
        <v>127.53161070011268</v>
      </c>
    </row>
    <row r="16" spans="1:5" ht="27" customHeight="1" x14ac:dyDescent="0.3">
      <c r="A16" s="5" t="s">
        <v>24</v>
      </c>
      <c r="B16" s="10">
        <f>1021798.8/1000</f>
        <v>1021.7988</v>
      </c>
      <c r="C16" s="10">
        <f>818956.9/1000</f>
        <v>818.95690000000002</v>
      </c>
      <c r="D16" s="3">
        <f t="shared" si="1"/>
        <v>124.76832419386173</v>
      </c>
    </row>
    <row r="17" spans="1:4" ht="27" customHeight="1" x14ac:dyDescent="0.3">
      <c r="A17" s="5" t="s">
        <v>25</v>
      </c>
      <c r="B17" s="10">
        <f>5606884.2/1000</f>
        <v>5606.8842000000004</v>
      </c>
      <c r="C17" s="10">
        <f>3802146.8/1000</f>
        <v>3802.1468</v>
      </c>
      <c r="D17" s="3">
        <f t="shared" si="1"/>
        <v>147.46627352736618</v>
      </c>
    </row>
    <row r="18" spans="1:4" ht="27" customHeight="1" x14ac:dyDescent="0.3">
      <c r="A18" s="5" t="s">
        <v>22</v>
      </c>
      <c r="B18" s="10">
        <f>929470.3/1000</f>
        <v>929.47030000000007</v>
      </c>
      <c r="C18" s="10">
        <f>666916.9/1000</f>
        <v>666.91690000000006</v>
      </c>
      <c r="D18" s="3">
        <f t="shared" si="1"/>
        <v>139.36823313369325</v>
      </c>
    </row>
    <row r="19" spans="1:4" ht="42" x14ac:dyDescent="0.3">
      <c r="A19" s="5" t="s">
        <v>13</v>
      </c>
      <c r="B19" s="10">
        <v>82168.5</v>
      </c>
      <c r="C19" s="10">
        <v>67248.800000000003</v>
      </c>
      <c r="D19" s="3">
        <f>B19/C19*100</f>
        <v>122.18582339015714</v>
      </c>
    </row>
    <row r="20" spans="1:4" ht="28.2" customHeight="1" x14ac:dyDescent="0.3">
      <c r="A20" s="5" t="s">
        <v>26</v>
      </c>
      <c r="B20" s="10">
        <f>151847.4/1000</f>
        <v>151.84739999999999</v>
      </c>
      <c r="C20" s="10">
        <f>82219.4/1000</f>
        <v>82.219399999999993</v>
      </c>
      <c r="D20" s="3">
        <f t="shared" si="0"/>
        <v>184.68560947902807</v>
      </c>
    </row>
    <row r="21" spans="1:4" ht="42" hidden="1" x14ac:dyDescent="0.3">
      <c r="A21" s="5" t="s">
        <v>11</v>
      </c>
      <c r="B21" s="11"/>
      <c r="C21" s="12">
        <f>332963.2/1000</f>
        <v>332.96320000000003</v>
      </c>
      <c r="D21" s="3">
        <f t="shared" si="0"/>
        <v>0</v>
      </c>
    </row>
    <row r="22" spans="1:4" ht="28.2" x14ac:dyDescent="0.3">
      <c r="A22" s="5" t="s">
        <v>28</v>
      </c>
      <c r="B22" s="10">
        <v>530125.5</v>
      </c>
      <c r="C22" s="10">
        <v>508461.4</v>
      </c>
      <c r="D22" s="3">
        <f t="shared" si="0"/>
        <v>104.26071674270652</v>
      </c>
    </row>
    <row r="23" spans="1:4" x14ac:dyDescent="0.3">
      <c r="A23" s="5" t="s">
        <v>27</v>
      </c>
      <c r="B23" s="10">
        <f>3806435.2/1000</f>
        <v>3806.4352000000003</v>
      </c>
      <c r="C23" s="10">
        <f>3963475.2/1000</f>
        <v>3963.4752000000003</v>
      </c>
      <c r="D23" s="3">
        <f t="shared" si="0"/>
        <v>96.037820546978566</v>
      </c>
    </row>
    <row r="24" spans="1:4" ht="45" x14ac:dyDescent="0.3">
      <c r="A24" s="5" t="s">
        <v>7</v>
      </c>
      <c r="B24" s="10">
        <v>43934</v>
      </c>
      <c r="C24" s="10">
        <v>41913</v>
      </c>
      <c r="D24" s="3">
        <f t="shared" si="0"/>
        <v>104.82189296876865</v>
      </c>
    </row>
    <row r="25" spans="1:4" ht="55.2" hidden="1" x14ac:dyDescent="0.3">
      <c r="A25" s="4" t="s">
        <v>8</v>
      </c>
      <c r="B25" s="13"/>
      <c r="C25" s="10">
        <v>-939.56</v>
      </c>
      <c r="D25" s="3">
        <f t="shared" si="0"/>
        <v>0</v>
      </c>
    </row>
    <row r="26" spans="1:4" x14ac:dyDescent="0.3">
      <c r="A26" s="5" t="s">
        <v>9</v>
      </c>
      <c r="B26" s="14">
        <v>270</v>
      </c>
      <c r="C26" s="14">
        <v>283</v>
      </c>
      <c r="D26" s="3">
        <f t="shared" si="0"/>
        <v>95.406360424028264</v>
      </c>
    </row>
    <row r="27" spans="1:4" x14ac:dyDescent="0.3">
      <c r="A27" s="5" t="s">
        <v>10</v>
      </c>
      <c r="B27" s="14">
        <v>567</v>
      </c>
      <c r="C27" s="14">
        <v>546</v>
      </c>
      <c r="D27" s="3">
        <f t="shared" si="0"/>
        <v>103.84615384615385</v>
      </c>
    </row>
    <row r="29" spans="1:4" x14ac:dyDescent="0.3">
      <c r="A29" s="9"/>
    </row>
  </sheetData>
  <mergeCells count="1">
    <mergeCell ref="A1:D1"/>
  </mergeCells>
  <printOptions horizontalCentered="1" verticalCentered="1"/>
  <pageMargins left="0" right="0" top="0" bottom="0" header="0.31496062992125984" footer="0.31496062992125984"/>
  <pageSetup paperSize="9" scale="12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январь-декабрь 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2024-07-01T13:22:28Z</dcterms:modified>
</cp:coreProperties>
</file>