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0720" windowHeight="13728"/>
  </bookViews>
  <sheets>
    <sheet name="январь-июнь 24" sheetId="2" r:id="rId1"/>
    <sheet name="Лист4" sheetId="6" r:id="rId2"/>
    <sheet name="Лист5" sheetId="7" r:id="rId3"/>
  </sheets>
  <calcPr calcId="152511"/>
</workbook>
</file>

<file path=xl/calcChain.xml><?xml version="1.0" encoding="utf-8"?>
<calcChain xmlns="http://schemas.openxmlformats.org/spreadsheetml/2006/main">
  <c r="E15" i="2" l="1"/>
  <c r="E14" i="2" l="1"/>
  <c r="F14" i="2" s="1"/>
  <c r="D14" i="2"/>
  <c r="F11" i="2"/>
  <c r="E11" i="2"/>
  <c r="D11" i="2"/>
  <c r="F13" i="2"/>
  <c r="D13" i="2"/>
  <c r="E13" i="2"/>
  <c r="E12" i="2"/>
  <c r="D12" i="2"/>
  <c r="F10" i="2"/>
  <c r="E10" i="2"/>
  <c r="D10" i="2"/>
  <c r="F9" i="2"/>
  <c r="E9" i="2"/>
  <c r="D9" i="2"/>
  <c r="E8" i="2"/>
  <c r="D8" i="2"/>
  <c r="D6" i="2"/>
  <c r="E6" i="2"/>
  <c r="F4" i="2" l="1"/>
  <c r="D4" i="2"/>
  <c r="F6" i="2"/>
  <c r="F8" i="2"/>
  <c r="F12" i="2"/>
  <c r="F15" i="2"/>
  <c r="F17" i="2"/>
  <c r="F18" i="2"/>
  <c r="F19" i="2"/>
  <c r="F20" i="2"/>
  <c r="F21" i="2"/>
  <c r="E4" i="2" l="1"/>
</calcChain>
</file>

<file path=xl/sharedStrings.xml><?xml version="1.0" encoding="utf-8"?>
<sst xmlns="http://schemas.openxmlformats.org/spreadsheetml/2006/main" count="54" uniqueCount="41">
  <si>
    <t>в том числе по видам:</t>
  </si>
  <si>
    <t>1.1.</t>
  </si>
  <si>
    <t>1.1.1.</t>
  </si>
  <si>
    <t>1.1.2.</t>
  </si>
  <si>
    <t>1.1.3.</t>
  </si>
  <si>
    <t>1.</t>
  </si>
  <si>
    <t>№</t>
  </si>
  <si>
    <t>Наименование показателя</t>
  </si>
  <si>
    <t xml:space="preserve"> млн. рублей</t>
  </si>
  <si>
    <t>Промышленное производство</t>
  </si>
  <si>
    <t>Отгружено товаров собственного производства, выполнено работ и услуг собственными силами, по всем видам экономической деятельности</t>
  </si>
  <si>
    <t>производство химических веществ и химических продуктов</t>
  </si>
  <si>
    <t>производство прочей неметаллической минеральной продукции</t>
  </si>
  <si>
    <t>производство изделий из бетона, цемента и гипса</t>
  </si>
  <si>
    <t>руб.</t>
  </si>
  <si>
    <t>Ввод в действие жилых домов (жилая площадь) за счет всех источников финансирования,</t>
  </si>
  <si>
    <t xml:space="preserve"> м2 общ. площади</t>
  </si>
  <si>
    <t>Среднемесячная номинальная начисленная заработная плата работников:</t>
  </si>
  <si>
    <t>Ед. изм.</t>
  </si>
  <si>
    <t>крупных и средних предприятий и некоммерческих организаций</t>
  </si>
  <si>
    <t>педагогов муниципальных общеобразовательных учреждений</t>
  </si>
  <si>
    <t>муниципальных учреждений культуры и искусства</t>
  </si>
  <si>
    <t>муниципальных учреждений дополнительного образования</t>
  </si>
  <si>
    <t>2.</t>
  </si>
  <si>
    <t>Объем инвестиций в основной капитал  крупных и средних организаций</t>
  </si>
  <si>
    <t>3.1.</t>
  </si>
  <si>
    <t>3.2.</t>
  </si>
  <si>
    <t>3.3.</t>
  </si>
  <si>
    <t>3.4.</t>
  </si>
  <si>
    <t>производство пищевых продуктов</t>
  </si>
  <si>
    <t>1.1.4.</t>
  </si>
  <si>
    <t>темп роста, %</t>
  </si>
  <si>
    <t>Информация о социально-экономическом положении городского округа Воскресенск за январь -март 2025 года.</t>
  </si>
  <si>
    <t>январь-март 2025</t>
  </si>
  <si>
    <t>январь-март 2024</t>
  </si>
  <si>
    <t>1.2.</t>
  </si>
  <si>
    <t>Туризм</t>
  </si>
  <si>
    <t>1.3.</t>
  </si>
  <si>
    <t>Группировка видов экономической деятельности "Агропромышленный комплекс"</t>
  </si>
  <si>
    <t>1.1.5.</t>
  </si>
  <si>
    <t>производство готовых металлических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</si>
</sst>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9" fontId="3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wrapText="1"/>
    </xf>
    <xf numFmtId="166" fontId="0" fillId="0" borderId="0" xfId="0" applyNumberFormat="1"/>
    <xf numFmtId="166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10" zoomScale="160" zoomScaleNormal="160" workbookViewId="0">
      <selection activeCell="D6" activeCellId="2" sqref="D14 D13 D6"/>
    </sheetView>
  </sheetViews>
  <sheetFormatPr defaultRowHeight="14.4" x14ac:dyDescent="0.3"/>
  <cols>
    <col min="1" max="1" width="6.6640625" customWidth="1"/>
    <col min="2" max="2" width="34.44140625" customWidth="1"/>
    <col min="3" max="3" width="9.88671875" customWidth="1"/>
    <col min="4" max="4" width="10.5546875" customWidth="1"/>
    <col min="5" max="5" width="10.88671875" customWidth="1"/>
  </cols>
  <sheetData>
    <row r="1" spans="1:6" ht="45" customHeight="1" x14ac:dyDescent="0.3">
      <c r="B1" s="16" t="s">
        <v>32</v>
      </c>
      <c r="C1" s="16"/>
      <c r="D1" s="17"/>
      <c r="E1" s="17"/>
    </row>
    <row r="3" spans="1:6" ht="52.2" customHeight="1" x14ac:dyDescent="0.3">
      <c r="A3" s="4" t="s">
        <v>6</v>
      </c>
      <c r="B3" s="8" t="s">
        <v>7</v>
      </c>
      <c r="C3" s="10" t="s">
        <v>18</v>
      </c>
      <c r="D3" s="7" t="s">
        <v>34</v>
      </c>
      <c r="E3" s="7" t="s">
        <v>33</v>
      </c>
      <c r="F3" s="7" t="s">
        <v>31</v>
      </c>
    </row>
    <row r="4" spans="1:6" ht="61.2" customHeight="1" x14ac:dyDescent="0.3">
      <c r="A4" s="4" t="s">
        <v>5</v>
      </c>
      <c r="B4" s="1" t="s">
        <v>10</v>
      </c>
      <c r="C4" s="5" t="s">
        <v>8</v>
      </c>
      <c r="D4" s="18">
        <f>25263056.2/1000</f>
        <v>25263.056199999999</v>
      </c>
      <c r="E4" s="18">
        <f>28296413.4/1000</f>
        <v>28296.413399999998</v>
      </c>
      <c r="F4" s="11">
        <f>E4/D4</f>
        <v>1.1200708725019579</v>
      </c>
    </row>
    <row r="5" spans="1:6" ht="22.8" customHeight="1" x14ac:dyDescent="0.3">
      <c r="A5" s="4"/>
      <c r="B5" s="1" t="s">
        <v>0</v>
      </c>
      <c r="C5" s="1"/>
      <c r="D5" s="19"/>
      <c r="E5" s="20"/>
      <c r="F5" s="11"/>
    </row>
    <row r="6" spans="1:6" ht="31.2" customHeight="1" x14ac:dyDescent="0.3">
      <c r="A6" s="4" t="s">
        <v>1</v>
      </c>
      <c r="B6" s="2" t="s">
        <v>9</v>
      </c>
      <c r="C6" s="5" t="s">
        <v>8</v>
      </c>
      <c r="D6" s="18">
        <f>21297345.7/1000</f>
        <v>21297.345699999998</v>
      </c>
      <c r="E6" s="18">
        <f>23688743.7/1000</f>
        <v>23688.743699999999</v>
      </c>
      <c r="F6" s="11">
        <f>E6/D6</f>
        <v>1.1122861991201092</v>
      </c>
    </row>
    <row r="7" spans="1:6" ht="19.2" customHeight="1" x14ac:dyDescent="0.3">
      <c r="A7" s="4"/>
      <c r="B7" s="2" t="s">
        <v>0</v>
      </c>
      <c r="C7" s="2"/>
      <c r="D7" s="12"/>
      <c r="E7" s="13"/>
      <c r="F7" s="11"/>
    </row>
    <row r="8" spans="1:6" ht="39" customHeight="1" x14ac:dyDescent="0.3">
      <c r="A8" s="4" t="s">
        <v>2</v>
      </c>
      <c r="B8" s="2" t="s">
        <v>11</v>
      </c>
      <c r="C8" s="5" t="s">
        <v>8</v>
      </c>
      <c r="D8" s="18">
        <f>7291853.1/1000</f>
        <v>7291.8530999999994</v>
      </c>
      <c r="E8" s="18">
        <f>9561449.5/1000</f>
        <v>9561.4495000000006</v>
      </c>
      <c r="F8" s="11">
        <f>E8/D8</f>
        <v>1.3112509767921685</v>
      </c>
    </row>
    <row r="9" spans="1:6" ht="39" customHeight="1" x14ac:dyDescent="0.3">
      <c r="A9" s="4" t="s">
        <v>3</v>
      </c>
      <c r="B9" s="2" t="s">
        <v>12</v>
      </c>
      <c r="C9" s="5" t="s">
        <v>8</v>
      </c>
      <c r="D9" s="18">
        <f>5638481/1000</f>
        <v>5638.4809999999998</v>
      </c>
      <c r="E9" s="18">
        <f>5676719.3/1000</f>
        <v>5676.7192999999997</v>
      </c>
      <c r="F9" s="11">
        <f>E9/D9</f>
        <v>1.0067816669063885</v>
      </c>
    </row>
    <row r="10" spans="1:6" ht="30.6" customHeight="1" x14ac:dyDescent="0.3">
      <c r="A10" s="4" t="s">
        <v>4</v>
      </c>
      <c r="B10" s="2" t="s">
        <v>13</v>
      </c>
      <c r="C10" s="5" t="s">
        <v>8</v>
      </c>
      <c r="D10" s="18">
        <f>2226333.5/1000</f>
        <v>2226.3335000000002</v>
      </c>
      <c r="E10" s="18">
        <f>1996445.9/1000</f>
        <v>1996.4458999999999</v>
      </c>
      <c r="F10" s="11">
        <f>E10/D10</f>
        <v>0.89674161575523159</v>
      </c>
    </row>
    <row r="11" spans="1:6" ht="30.6" customHeight="1" x14ac:dyDescent="0.3">
      <c r="A11" s="4" t="s">
        <v>30</v>
      </c>
      <c r="B11" s="2" t="s">
        <v>40</v>
      </c>
      <c r="C11" s="5" t="s">
        <v>8</v>
      </c>
      <c r="D11" s="18">
        <f>898453.6/1000</f>
        <v>898.45359999999994</v>
      </c>
      <c r="E11" s="18">
        <f>972263.2/1000</f>
        <v>972.26319999999998</v>
      </c>
      <c r="F11" s="11">
        <f>E11/D11</f>
        <v>1.0821518217523978</v>
      </c>
    </row>
    <row r="12" spans="1:6" ht="37.200000000000003" customHeight="1" x14ac:dyDescent="0.3">
      <c r="A12" s="4" t="s">
        <v>39</v>
      </c>
      <c r="B12" s="9" t="s">
        <v>29</v>
      </c>
      <c r="C12" s="5" t="s">
        <v>8</v>
      </c>
      <c r="D12" s="18">
        <f>971567.9/1000</f>
        <v>971.56790000000001</v>
      </c>
      <c r="E12" s="18">
        <f>1377047.7/1000</f>
        <v>1377.0476999999998</v>
      </c>
      <c r="F12" s="11">
        <f>E12/D12</f>
        <v>1.4173458180328928</v>
      </c>
    </row>
    <row r="13" spans="1:6" ht="46.8" customHeight="1" x14ac:dyDescent="0.3">
      <c r="A13" s="4" t="s">
        <v>35</v>
      </c>
      <c r="B13" s="9" t="s">
        <v>38</v>
      </c>
      <c r="C13" s="5" t="s">
        <v>8</v>
      </c>
      <c r="D13" s="18">
        <f>1992280.1/1000</f>
        <v>1992.2801000000002</v>
      </c>
      <c r="E13" s="18">
        <f>3621816.3/1000</f>
        <v>3621.8163</v>
      </c>
      <c r="F13" s="11">
        <f t="shared" ref="F13:F14" si="0">E13/D13</f>
        <v>1.8179252505709411</v>
      </c>
    </row>
    <row r="14" spans="1:6" ht="31.2" customHeight="1" x14ac:dyDescent="0.3">
      <c r="A14" s="4" t="s">
        <v>37</v>
      </c>
      <c r="B14" s="9" t="s">
        <v>36</v>
      </c>
      <c r="C14" s="5" t="s">
        <v>8</v>
      </c>
      <c r="D14" s="18">
        <f>156018.2/1000</f>
        <v>156.01820000000001</v>
      </c>
      <c r="E14" s="18">
        <f>158347.9/1000</f>
        <v>158.34789999999998</v>
      </c>
      <c r="F14" s="11">
        <f t="shared" si="0"/>
        <v>1.0149322322652099</v>
      </c>
    </row>
    <row r="15" spans="1:6" ht="47.4" customHeight="1" x14ac:dyDescent="0.3">
      <c r="A15" s="4" t="s">
        <v>23</v>
      </c>
      <c r="B15" s="2" t="s">
        <v>24</v>
      </c>
      <c r="C15" s="5" t="s">
        <v>8</v>
      </c>
      <c r="D15" s="15">
        <v>3506.03</v>
      </c>
      <c r="E15" s="18">
        <f>3346743/1000</f>
        <v>3346.7429999999999</v>
      </c>
      <c r="F15" s="11">
        <f>E15/D15</f>
        <v>0.95456770193067364</v>
      </c>
    </row>
    <row r="16" spans="1:6" ht="42" x14ac:dyDescent="0.3">
      <c r="A16" s="4">
        <v>3</v>
      </c>
      <c r="B16" s="2" t="s">
        <v>17</v>
      </c>
      <c r="C16" s="4"/>
      <c r="D16" s="14"/>
      <c r="E16" s="13"/>
      <c r="F16" s="6"/>
    </row>
    <row r="17" spans="1:6" ht="28.2" x14ac:dyDescent="0.3">
      <c r="A17" s="4" t="s">
        <v>25</v>
      </c>
      <c r="B17" s="2" t="s">
        <v>19</v>
      </c>
      <c r="C17" s="4" t="s">
        <v>14</v>
      </c>
      <c r="D17" s="18">
        <v>81478.399999999994</v>
      </c>
      <c r="E17" s="18">
        <v>92045.3</v>
      </c>
      <c r="F17" s="11">
        <f>E17/D17</f>
        <v>1.129689586442542</v>
      </c>
    </row>
    <row r="18" spans="1:6" ht="28.2" x14ac:dyDescent="0.3">
      <c r="A18" s="4" t="s">
        <v>26</v>
      </c>
      <c r="B18" s="2" t="s">
        <v>20</v>
      </c>
      <c r="C18" s="4" t="s">
        <v>14</v>
      </c>
      <c r="D18" s="18">
        <v>69817.7</v>
      </c>
      <c r="E18" s="18">
        <v>80032.399999999994</v>
      </c>
      <c r="F18" s="11">
        <f t="shared" ref="F18:F21" si="1">E18/D18</f>
        <v>1.1463053065340163</v>
      </c>
    </row>
    <row r="19" spans="1:6" ht="28.2" x14ac:dyDescent="0.3">
      <c r="A19" s="4" t="s">
        <v>27</v>
      </c>
      <c r="B19" s="2" t="s">
        <v>21</v>
      </c>
      <c r="C19" s="4" t="s">
        <v>14</v>
      </c>
      <c r="D19" s="18">
        <v>71266.2</v>
      </c>
      <c r="E19" s="18">
        <v>80984.3</v>
      </c>
      <c r="F19" s="11">
        <f t="shared" si="1"/>
        <v>1.1363633812382308</v>
      </c>
    </row>
    <row r="20" spans="1:6" ht="28.2" x14ac:dyDescent="0.3">
      <c r="A20" s="4" t="s">
        <v>28</v>
      </c>
      <c r="B20" s="2" t="s">
        <v>22</v>
      </c>
      <c r="C20" s="4" t="s">
        <v>14</v>
      </c>
      <c r="D20" s="21">
        <v>79719.5</v>
      </c>
      <c r="E20" s="18">
        <v>88705.9</v>
      </c>
      <c r="F20" s="11">
        <f t="shared" si="1"/>
        <v>1.112725242882858</v>
      </c>
    </row>
    <row r="21" spans="1:6" ht="49.8" customHeight="1" x14ac:dyDescent="0.3">
      <c r="A21" s="4">
        <v>4</v>
      </c>
      <c r="B21" s="2" t="s">
        <v>15</v>
      </c>
      <c r="C21" s="5" t="s">
        <v>16</v>
      </c>
      <c r="D21" s="15">
        <v>43934</v>
      </c>
      <c r="E21" s="15">
        <v>74885</v>
      </c>
      <c r="F21" s="11">
        <f t="shared" si="1"/>
        <v>1.7044885510083307</v>
      </c>
    </row>
    <row r="22" spans="1:6" x14ac:dyDescent="0.3">
      <c r="B22" s="3"/>
      <c r="C22" s="3"/>
      <c r="D22" s="3"/>
    </row>
  </sheetData>
  <mergeCells count="1">
    <mergeCell ref="B1:E1"/>
  </mergeCells>
  <printOptions horizontalCentered="1" verticalCentered="1"/>
  <pageMargins left="0.39370078740157483" right="0.39370078740157483" top="0" bottom="0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январь-июнь 24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2025-06-16T11:35:02Z</dcterms:modified>
</cp:coreProperties>
</file>